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firstSheet="1" activeTab="1"/>
  </bookViews>
  <sheets>
    <sheet name="СВОД_ПЛАН" sheetId="30" r:id="rId1"/>
    <sheet name="Мелекесс" sheetId="1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4" l="1"/>
  <c r="H29" i="14"/>
  <c r="I28" i="14"/>
  <c r="H15" i="14"/>
  <c r="I14" i="14"/>
  <c r="H13" i="14"/>
  <c r="I12" i="14"/>
  <c r="H11" i="14"/>
  <c r="I9" i="14"/>
  <c r="G32" i="14" l="1"/>
  <c r="I18" i="14"/>
  <c r="I19" i="14"/>
  <c r="I20" i="14"/>
  <c r="I21" i="14"/>
  <c r="I22" i="14"/>
  <c r="I23" i="14"/>
  <c r="I24" i="14"/>
  <c r="I25" i="14"/>
  <c r="I26" i="14"/>
  <c r="I27" i="14"/>
  <c r="I30" i="14"/>
  <c r="I31" i="14"/>
  <c r="F32" i="14" l="1"/>
  <c r="E32" i="14"/>
  <c r="B32" i="14" l="1"/>
  <c r="H33" i="14" s="1"/>
  <c r="N29" i="14"/>
  <c r="M29" i="14"/>
  <c r="L29" i="14"/>
  <c r="K29" i="14"/>
  <c r="J29" i="14"/>
  <c r="D29" i="14"/>
  <c r="N17" i="14"/>
  <c r="M17" i="14"/>
  <c r="L17" i="14"/>
  <c r="K17" i="14"/>
  <c r="J17" i="14"/>
  <c r="D17" i="14"/>
  <c r="I17" i="14" s="1"/>
  <c r="N16" i="14"/>
  <c r="N32" i="14" s="1"/>
  <c r="M16" i="14"/>
  <c r="M32" i="14" s="1"/>
  <c r="L16" i="14"/>
  <c r="L32" i="14" s="1"/>
  <c r="K16" i="14"/>
  <c r="K32" i="14" s="1"/>
  <c r="J16" i="14"/>
  <c r="J32" i="14" s="1"/>
  <c r="D16" i="14"/>
  <c r="I16" i="14" s="1"/>
  <c r="N15" i="14"/>
  <c r="M15" i="14"/>
  <c r="L15" i="14"/>
  <c r="K15" i="14"/>
  <c r="J15" i="14"/>
  <c r="D15" i="14"/>
  <c r="N13" i="14"/>
  <c r="M13" i="14"/>
  <c r="L13" i="14"/>
  <c r="K13" i="14"/>
  <c r="J13" i="14"/>
  <c r="D13" i="14"/>
  <c r="N11" i="14"/>
  <c r="M11" i="14"/>
  <c r="L11" i="14"/>
  <c r="K11" i="14"/>
  <c r="J11" i="14"/>
  <c r="D11" i="14"/>
  <c r="D32" i="14" l="1"/>
  <c r="I32" i="14" s="1"/>
  <c r="J33" i="14"/>
  <c r="L33" i="14"/>
  <c r="N33" i="14"/>
  <c r="D33" i="14"/>
  <c r="M33" i="14"/>
  <c r="K33" i="14"/>
</calcChain>
</file>

<file path=xl/sharedStrings.xml><?xml version="1.0" encoding="utf-8"?>
<sst xmlns="http://schemas.openxmlformats.org/spreadsheetml/2006/main" count="102" uniqueCount="54">
  <si>
    <t>Количество посещений музеев, тыс. чел.</t>
  </si>
  <si>
    <t>Количество участников клубных формирований, тыс. чел.</t>
  </si>
  <si>
    <t>Количество зрителей на сеансах отечественных фильмов, тыс. чел.</t>
  </si>
  <si>
    <t>Охват населения услугами автоклубов, тыс. чел.</t>
  </si>
  <si>
    <t>Показатель</t>
  </si>
  <si>
    <t>Базовое значение</t>
  </si>
  <si>
    <t>Период реализации федерального проекта, год</t>
  </si>
  <si>
    <t>Значение</t>
  </si>
  <si>
    <t>Год</t>
  </si>
  <si>
    <t>Всего</t>
  </si>
  <si>
    <r>
      <t xml:space="preserve">Прирост посещений музеев, </t>
    </r>
    <r>
      <rPr>
        <b/>
        <sz val="16"/>
        <rFont val="Times New Roman"/>
        <family val="1"/>
        <charset val="204"/>
      </rPr>
      <t>%</t>
    </r>
  </si>
  <si>
    <r>
      <t xml:space="preserve">Прирост участников клубных формирований, </t>
    </r>
    <r>
      <rPr>
        <b/>
        <sz val="16"/>
        <rFont val="Times New Roman"/>
        <family val="1"/>
        <charset val="204"/>
      </rPr>
      <t>%</t>
    </r>
  </si>
  <si>
    <r>
      <t xml:space="preserve">Прирост зрителей на сеансах отечественных фильмов, </t>
    </r>
    <r>
      <rPr>
        <b/>
        <sz val="16"/>
        <rFont val="Times New Roman"/>
        <family val="1"/>
        <charset val="204"/>
      </rPr>
      <t>%</t>
    </r>
  </si>
  <si>
    <r>
      <t xml:space="preserve">Прирост охвата населения услугами автоклубов, </t>
    </r>
    <r>
      <rPr>
        <b/>
        <sz val="16"/>
        <rFont val="Times New Roman"/>
        <family val="1"/>
        <charset val="204"/>
      </rPr>
      <t>%</t>
    </r>
  </si>
  <si>
    <t>Количество посещений театров, тыс. чел.</t>
  </si>
  <si>
    <r>
      <t xml:space="preserve">Прирост посещений театров, </t>
    </r>
    <r>
      <rPr>
        <b/>
        <sz val="16"/>
        <rFont val="Times New Roman"/>
        <family val="1"/>
        <charset val="204"/>
      </rPr>
      <t>%</t>
    </r>
  </si>
  <si>
    <t>Количество посещений концертных организаций, тыс. чел.</t>
  </si>
  <si>
    <r>
      <t xml:space="preserve">Прирост посещений концертных организаций, </t>
    </r>
    <r>
      <rPr>
        <b/>
        <sz val="16"/>
        <rFont val="Times New Roman"/>
        <family val="1"/>
        <charset val="204"/>
      </rPr>
      <t>%</t>
    </r>
  </si>
  <si>
    <t>Количество посещений зоопарков, тыс. чел.</t>
  </si>
  <si>
    <r>
      <t xml:space="preserve">Прирост посещений зоопарков, </t>
    </r>
    <r>
      <rPr>
        <b/>
        <sz val="16"/>
        <rFont val="Times New Roman"/>
        <family val="1"/>
        <charset val="204"/>
      </rPr>
      <t>%</t>
    </r>
  </si>
  <si>
    <t>Количество учащихся ДШИ, тыс. чел.</t>
  </si>
  <si>
    <r>
      <t xml:space="preserve">Прирост учащихся ДШИ, </t>
    </r>
    <r>
      <rPr>
        <b/>
        <sz val="16"/>
        <rFont val="Times New Roman"/>
        <family val="1"/>
        <charset val="204"/>
      </rPr>
      <t>%</t>
    </r>
  </si>
  <si>
    <t>Численность учащихся ССУЗов, тыс. чел.</t>
  </si>
  <si>
    <r>
      <t xml:space="preserve">Прирост учащихся ССУЗов, </t>
    </r>
    <r>
      <rPr>
        <b/>
        <sz val="16"/>
        <rFont val="Times New Roman"/>
        <family val="1"/>
        <charset val="204"/>
      </rPr>
      <t>%</t>
    </r>
  </si>
  <si>
    <t>Количество посещений общедоступных (публичных) библиотек, тыс. чел.</t>
  </si>
  <si>
    <r>
      <t xml:space="preserve">Прирост посещений общедоступных (публичных) библиотек, </t>
    </r>
    <r>
      <rPr>
        <b/>
        <sz val="16"/>
        <rFont val="Times New Roman"/>
        <family val="1"/>
        <charset val="204"/>
      </rPr>
      <t>%</t>
    </r>
  </si>
  <si>
    <r>
      <t>Прирост посещений культурно-массовых мероприятий клубов и домов культуры,</t>
    </r>
    <r>
      <rPr>
        <b/>
        <sz val="16"/>
        <rFont val="Times New Roman"/>
        <family val="1"/>
        <charset val="204"/>
      </rPr>
      <t xml:space="preserve"> %</t>
    </r>
  </si>
  <si>
    <t>Количество посещений культурно-массовых мероприятий клубов и домов культуры, тыс. чел.</t>
  </si>
  <si>
    <t>Количество посещений парков культуры и отдыха, тыс. чел.</t>
  </si>
  <si>
    <r>
      <t xml:space="preserve">Прирост посещений парков культуры и отдыха, </t>
    </r>
    <r>
      <rPr>
        <b/>
        <sz val="16"/>
        <rFont val="Times New Roman"/>
        <family val="1"/>
        <charset val="204"/>
      </rPr>
      <t>%</t>
    </r>
  </si>
  <si>
    <t>Количество посещений цирков, тыс. чел.</t>
  </si>
  <si>
    <r>
      <t xml:space="preserve">Прирост посещений цирков, </t>
    </r>
    <r>
      <rPr>
        <b/>
        <sz val="16"/>
        <rFont val="Times New Roman"/>
        <family val="1"/>
        <charset val="204"/>
      </rPr>
      <t>%</t>
    </r>
  </si>
  <si>
    <t xml:space="preserve"> Темпы роста показателей посещаемости по типам учреждений культуры*</t>
  </si>
  <si>
    <t xml:space="preserve">Увеличение на 15 % числа посещений учреждений культуры Ульяновской области 
</t>
  </si>
  <si>
    <t>Прирост посещений учреждений культуры, %</t>
  </si>
  <si>
    <t>Количество учащихся ДШИ, тыс. чел. (1-ДШИ)</t>
  </si>
  <si>
    <t>Количество посещений общедоступных (публичных) библиотек, тыс. чел. (6-НК)</t>
  </si>
  <si>
    <t>Количество посещений культурно-массовых мероприятий клубов и домов культуры, тыс. чел. (7-НК)</t>
  </si>
  <si>
    <t>Количество участников клубных формирований, тыс. чел. (7-НК)</t>
  </si>
  <si>
    <t>текущий охват - 11,8% (выше среднего по региону) цель - охват  к 2024 -13,2% (стандартный прирост)</t>
  </si>
  <si>
    <t xml:space="preserve">Увеличение числа посещений учреждений культуры муниципального образования "Мелекесский район", для обеспечения достижения регионального целевого показателя - 15%-го прироста посещаемости
</t>
  </si>
  <si>
    <t>Перспективные ресурсы, позволяющие увеличить совокупную посещаемость</t>
  </si>
  <si>
    <t>создание муниципального музеея</t>
  </si>
  <si>
    <t>создание  парков как учреждений культуры и оказание услуг на платной основе (отчётность по форме 11-НК)</t>
  </si>
  <si>
    <r>
      <t xml:space="preserve"> Темпы роста показателей посещаемости по типам учреждений культуры </t>
    </r>
    <r>
      <rPr>
        <b/>
        <sz val="16"/>
        <color rgb="FFFF0000"/>
        <rFont val="Times New Roman"/>
        <family val="1"/>
        <charset val="204"/>
      </rPr>
      <t>с учетом корректировок от МКРФ (добавлен ГИМЗ, кинозрители (от Фонда кино), не учтены в базе автоклубы и СПО)</t>
    </r>
    <r>
      <rPr>
        <b/>
        <sz val="16"/>
        <color theme="1"/>
        <rFont val="Times New Roman"/>
        <family val="1"/>
        <charset val="204"/>
      </rPr>
      <t>*</t>
    </r>
  </si>
  <si>
    <t>2019 (план)</t>
  </si>
  <si>
    <t>1 полугодие (факт)</t>
  </si>
  <si>
    <t>Число посещений специализированных транспортных средств (КИБО), ед. (за отчетный период)</t>
  </si>
  <si>
    <t>Х</t>
  </si>
  <si>
    <t>уровень достижения годового показателя, %</t>
  </si>
  <si>
    <t>1 квартал (факт)</t>
  </si>
  <si>
    <t>За базовое значение взят min показатель, т.к. по форме 7-НК за 2017 год - нулевое значение</t>
  </si>
  <si>
    <t>9 месяцев (факт)</t>
  </si>
  <si>
    <t>12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</si>
</sst>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charset val="204"/>
      <scheme val="minor"/>
    </font>
    <font>
      <sz val="16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/>
    <xf numFmtId="0" fontId="2" fillId="0" borderId="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3" fillId="0" borderId="8" xfId="1" applyFont="1" applyBorder="1" applyAlignment="1">
      <alignment horizontal="left" vertical="center" wrapText="1"/>
    </xf>
    <xf numFmtId="2" fontId="3" fillId="2" borderId="9" xfId="1" applyNumberFormat="1" applyFont="1" applyFill="1" applyBorder="1" applyAlignment="1">
      <alignment horizontal="center" vertical="center"/>
    </xf>
    <xf numFmtId="2" fontId="3" fillId="2" borderId="10" xfId="1" applyNumberFormat="1" applyFont="1" applyFill="1" applyBorder="1" applyAlignment="1">
      <alignment horizontal="center" vertical="center"/>
    </xf>
    <xf numFmtId="0" fontId="3" fillId="0" borderId="11" xfId="1" applyFont="1" applyBorder="1" applyAlignment="1">
      <alignment horizontal="left" vertical="center" wrapText="1"/>
    </xf>
    <xf numFmtId="10" fontId="2" fillId="0" borderId="12" xfId="1" applyNumberFormat="1" applyFont="1" applyBorder="1" applyAlignment="1">
      <alignment horizontal="center" vertical="center"/>
    </xf>
    <xf numFmtId="10" fontId="3" fillId="0" borderId="12" xfId="1" applyNumberFormat="1" applyFont="1" applyBorder="1" applyAlignment="1">
      <alignment horizontal="center" vertical="center"/>
    </xf>
    <xf numFmtId="10" fontId="3" fillId="0" borderId="13" xfId="1" applyNumberFormat="1" applyFont="1" applyBorder="1" applyAlignment="1">
      <alignment horizontal="center" vertical="center"/>
    </xf>
    <xf numFmtId="0" fontId="3" fillId="0" borderId="14" xfId="1" applyFont="1" applyBorder="1" applyAlignment="1">
      <alignment horizontal="left" vertical="center" wrapText="1"/>
    </xf>
    <xf numFmtId="2" fontId="3" fillId="2" borderId="23" xfId="1" applyNumberFormat="1" applyFont="1" applyFill="1" applyBorder="1" applyAlignment="1">
      <alignment horizontal="center" vertical="center"/>
    </xf>
    <xf numFmtId="2" fontId="3" fillId="2" borderId="21" xfId="1" applyNumberFormat="1" applyFont="1" applyFill="1" applyBorder="1" applyAlignment="1">
      <alignment horizontal="center" vertical="center"/>
    </xf>
    <xf numFmtId="0" fontId="3" fillId="0" borderId="15" xfId="1" applyFont="1" applyBorder="1" applyAlignment="1">
      <alignment horizontal="left" vertical="center" wrapText="1"/>
    </xf>
    <xf numFmtId="10" fontId="2" fillId="0" borderId="24" xfId="1" applyNumberFormat="1" applyFont="1" applyBorder="1" applyAlignment="1">
      <alignment horizontal="center" vertical="center"/>
    </xf>
    <xf numFmtId="10" fontId="3" fillId="0" borderId="25" xfId="1" applyNumberFormat="1" applyFont="1" applyBorder="1" applyAlignment="1">
      <alignment horizontal="center" vertical="center"/>
    </xf>
    <xf numFmtId="10" fontId="3" fillId="0" borderId="16" xfId="1" applyNumberFormat="1" applyFont="1" applyBorder="1" applyAlignment="1">
      <alignment horizontal="center" vertical="center"/>
    </xf>
    <xf numFmtId="10" fontId="3" fillId="0" borderId="17" xfId="1" applyNumberFormat="1" applyFont="1" applyBorder="1" applyAlignment="1">
      <alignment horizontal="center" vertical="center"/>
    </xf>
    <xf numFmtId="0" fontId="3" fillId="0" borderId="26" xfId="1" applyFont="1" applyBorder="1" applyAlignment="1">
      <alignment horizontal="left" vertical="center" wrapText="1"/>
    </xf>
    <xf numFmtId="2" fontId="3" fillId="2" borderId="27" xfId="1" applyNumberFormat="1" applyFont="1" applyFill="1" applyBorder="1" applyAlignment="1">
      <alignment horizontal="center" vertical="center"/>
    </xf>
    <xf numFmtId="2" fontId="3" fillId="2" borderId="4" xfId="1" applyNumberFormat="1" applyFont="1" applyFill="1" applyBorder="1" applyAlignment="1">
      <alignment horizontal="center" vertical="center"/>
    </xf>
    <xf numFmtId="2" fontId="3" fillId="2" borderId="2" xfId="1" applyNumberFormat="1" applyFont="1" applyFill="1" applyBorder="1" applyAlignment="1">
      <alignment horizontal="center" vertical="center"/>
    </xf>
    <xf numFmtId="2" fontId="3" fillId="2" borderId="28" xfId="1" applyNumberFormat="1" applyFont="1" applyFill="1" applyBorder="1" applyAlignment="1">
      <alignment horizontal="center" vertical="center"/>
    </xf>
    <xf numFmtId="0" fontId="3" fillId="3" borderId="14" xfId="1" applyFont="1" applyFill="1" applyBorder="1" applyAlignment="1">
      <alignment horizontal="left" vertical="center" wrapText="1"/>
    </xf>
    <xf numFmtId="0" fontId="3" fillId="3" borderId="15" xfId="1" applyFont="1" applyFill="1" applyBorder="1" applyAlignment="1">
      <alignment horizontal="left" vertical="center" wrapText="1"/>
    </xf>
    <xf numFmtId="10" fontId="2" fillId="0" borderId="22" xfId="1" applyNumberFormat="1" applyFont="1" applyBorder="1" applyAlignment="1">
      <alignment horizontal="center" vertical="center"/>
    </xf>
    <xf numFmtId="0" fontId="3" fillId="3" borderId="36" xfId="1" applyFont="1" applyFill="1" applyBorder="1" applyAlignment="1">
      <alignment horizontal="left" vertical="center" wrapText="1"/>
    </xf>
    <xf numFmtId="10" fontId="2" fillId="0" borderId="37" xfId="1" applyNumberFormat="1" applyFont="1" applyBorder="1" applyAlignment="1">
      <alignment horizontal="center" vertical="center"/>
    </xf>
    <xf numFmtId="10" fontId="3" fillId="0" borderId="38" xfId="1" applyNumberFormat="1" applyFont="1" applyBorder="1" applyAlignment="1">
      <alignment horizontal="center" vertical="center"/>
    </xf>
    <xf numFmtId="10" fontId="3" fillId="0" borderId="39" xfId="1" applyNumberFormat="1" applyFont="1" applyBorder="1" applyAlignment="1">
      <alignment horizontal="center" vertical="center"/>
    </xf>
    <xf numFmtId="0" fontId="3" fillId="3" borderId="40" xfId="1" applyFont="1" applyFill="1" applyBorder="1" applyAlignment="1">
      <alignment horizontal="left" vertical="center" wrapText="1"/>
    </xf>
    <xf numFmtId="10" fontId="2" fillId="0" borderId="41" xfId="1" applyNumberFormat="1" applyFont="1" applyBorder="1" applyAlignment="1">
      <alignment horizontal="center" vertical="center"/>
    </xf>
    <xf numFmtId="10" fontId="3" fillId="0" borderId="42" xfId="1" applyNumberFormat="1" applyFont="1" applyBorder="1" applyAlignment="1">
      <alignment horizontal="center" vertical="center"/>
    </xf>
    <xf numFmtId="10" fontId="3" fillId="0" borderId="43" xfId="1" applyNumberFormat="1" applyFont="1" applyBorder="1" applyAlignment="1">
      <alignment horizontal="center" vertical="center"/>
    </xf>
    <xf numFmtId="0" fontId="3" fillId="3" borderId="7" xfId="1" applyFont="1" applyFill="1" applyBorder="1" applyAlignment="1">
      <alignment horizontal="left" vertical="center" wrapText="1"/>
    </xf>
    <xf numFmtId="0" fontId="3" fillId="3" borderId="44" xfId="1" applyFont="1" applyFill="1" applyBorder="1" applyAlignment="1">
      <alignment horizontal="left" vertical="center" wrapText="1"/>
    </xf>
    <xf numFmtId="10" fontId="2" fillId="0" borderId="16" xfId="1" applyNumberFormat="1" applyFont="1" applyBorder="1" applyAlignment="1">
      <alignment horizontal="center" vertical="center"/>
    </xf>
    <xf numFmtId="14" fontId="2" fillId="0" borderId="9" xfId="1" applyNumberFormat="1" applyFont="1" applyBorder="1" applyAlignment="1">
      <alignment horizontal="center" vertical="center"/>
    </xf>
    <xf numFmtId="10" fontId="3" fillId="0" borderId="24" xfId="1" applyNumberFormat="1" applyFont="1" applyBorder="1" applyAlignment="1">
      <alignment horizontal="center" vertical="center"/>
    </xf>
    <xf numFmtId="2" fontId="3" fillId="0" borderId="9" xfId="1" applyNumberFormat="1" applyFont="1" applyFill="1" applyBorder="1" applyAlignment="1">
      <alignment horizontal="center" vertical="center"/>
    </xf>
    <xf numFmtId="10" fontId="2" fillId="0" borderId="12" xfId="1" applyNumberFormat="1" applyFont="1" applyFill="1" applyBorder="1" applyAlignment="1">
      <alignment horizontal="center" vertical="center"/>
    </xf>
    <xf numFmtId="2" fontId="3" fillId="0" borderId="10" xfId="1" applyNumberFormat="1" applyFont="1" applyFill="1" applyBorder="1" applyAlignment="1">
      <alignment horizontal="center" vertical="center"/>
    </xf>
    <xf numFmtId="10" fontId="3" fillId="0" borderId="12" xfId="1" applyNumberFormat="1" applyFont="1" applyFill="1" applyBorder="1" applyAlignment="1">
      <alignment horizontal="center" vertical="center"/>
    </xf>
    <xf numFmtId="0" fontId="5" fillId="0" borderId="44" xfId="0" applyFont="1" applyBorder="1" applyAlignment="1">
      <alignment horizontal="left" vertical="center"/>
    </xf>
    <xf numFmtId="2" fontId="5" fillId="0" borderId="45" xfId="0" applyNumberFormat="1" applyFont="1" applyBorder="1"/>
    <xf numFmtId="0" fontId="5" fillId="0" borderId="33" xfId="0" applyFont="1" applyBorder="1" applyAlignment="1">
      <alignment horizontal="left" vertical="center" wrapText="1"/>
    </xf>
    <xf numFmtId="10" fontId="5" fillId="0" borderId="34" xfId="0" applyNumberFormat="1" applyFont="1" applyBorder="1"/>
    <xf numFmtId="10" fontId="5" fillId="0" borderId="46" xfId="0" applyNumberFormat="1" applyFont="1" applyBorder="1"/>
    <xf numFmtId="14" fontId="5" fillId="0" borderId="34" xfId="0" applyNumberFormat="1" applyFont="1" applyBorder="1"/>
    <xf numFmtId="14" fontId="2" fillId="0" borderId="9" xfId="1" applyNumberFormat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Border="1"/>
    <xf numFmtId="14" fontId="2" fillId="0" borderId="48" xfId="1" applyNumberFormat="1" applyFont="1" applyBorder="1" applyAlignment="1">
      <alignment horizontal="center" vertical="center"/>
    </xf>
    <xf numFmtId="9" fontId="5" fillId="0" borderId="34" xfId="0" applyNumberFormat="1" applyFont="1" applyBorder="1"/>
    <xf numFmtId="14" fontId="2" fillId="0" borderId="48" xfId="1" applyNumberFormat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/>
    </xf>
    <xf numFmtId="10" fontId="3" fillId="0" borderId="49" xfId="1" applyNumberFormat="1" applyFont="1" applyFill="1" applyBorder="1" applyAlignment="1">
      <alignment horizontal="center" vertical="center"/>
    </xf>
    <xf numFmtId="14" fontId="2" fillId="0" borderId="49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2" fontId="9" fillId="2" borderId="9" xfId="1" applyNumberFormat="1" applyFont="1" applyFill="1" applyBorder="1" applyAlignment="1">
      <alignment horizontal="center" vertical="center"/>
    </xf>
    <xf numFmtId="2" fontId="9" fillId="2" borderId="27" xfId="1" applyNumberFormat="1" applyFont="1" applyFill="1" applyBorder="1" applyAlignment="1">
      <alignment horizontal="center" vertical="center"/>
    </xf>
    <xf numFmtId="10" fontId="3" fillId="0" borderId="42" xfId="1" applyNumberFormat="1" applyFont="1" applyFill="1" applyBorder="1" applyAlignment="1">
      <alignment horizontal="center" vertical="center"/>
    </xf>
    <xf numFmtId="10" fontId="3" fillId="0" borderId="43" xfId="1" applyNumberFormat="1" applyFont="1" applyFill="1" applyBorder="1" applyAlignment="1">
      <alignment horizontal="center" vertical="center"/>
    </xf>
    <xf numFmtId="0" fontId="3" fillId="0" borderId="49" xfId="1" applyFont="1" applyFill="1" applyBorder="1" applyAlignment="1">
      <alignment horizontal="left" vertical="center" wrapText="1"/>
    </xf>
    <xf numFmtId="2" fontId="3" fillId="0" borderId="49" xfId="1" applyNumberFormat="1" applyFont="1" applyFill="1" applyBorder="1" applyAlignment="1">
      <alignment horizontal="center" vertical="center"/>
    </xf>
    <xf numFmtId="10" fontId="2" fillId="0" borderId="49" xfId="1" applyNumberFormat="1" applyFont="1" applyFill="1" applyBorder="1" applyAlignment="1">
      <alignment horizontal="center" vertical="center"/>
    </xf>
    <xf numFmtId="164" fontId="3" fillId="0" borderId="49" xfId="1" applyNumberFormat="1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left" vertical="center"/>
    </xf>
    <xf numFmtId="2" fontId="5" fillId="0" borderId="49" xfId="0" applyNumberFormat="1" applyFont="1" applyFill="1" applyBorder="1"/>
    <xf numFmtId="0" fontId="5" fillId="0" borderId="49" xfId="0" applyFont="1" applyFill="1" applyBorder="1" applyAlignment="1">
      <alignment horizontal="left" vertical="center" wrapText="1"/>
    </xf>
    <xf numFmtId="10" fontId="5" fillId="0" borderId="49" xfId="0" applyNumberFormat="1" applyFont="1" applyFill="1" applyBorder="1"/>
    <xf numFmtId="0" fontId="3" fillId="0" borderId="50" xfId="1" applyFont="1" applyFill="1" applyBorder="1" applyAlignment="1">
      <alignment horizontal="left" vertical="center" wrapText="1"/>
    </xf>
    <xf numFmtId="10" fontId="2" fillId="0" borderId="42" xfId="1" applyNumberFormat="1" applyFont="1" applyFill="1" applyBorder="1" applyAlignment="1">
      <alignment horizontal="center" vertical="center"/>
    </xf>
    <xf numFmtId="2" fontId="9" fillId="0" borderId="49" xfId="1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6" fillId="0" borderId="4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8" xfId="0" applyFont="1" applyBorder="1" applyAlignment="1">
      <alignment horizontal="justify" vertical="justify" wrapText="1"/>
    </xf>
    <xf numFmtId="0" fontId="5" fillId="0" borderId="19" xfId="0" applyFont="1" applyBorder="1" applyAlignment="1">
      <alignment horizontal="justify" vertical="justify" wrapText="1"/>
    </xf>
    <xf numFmtId="0" fontId="5" fillId="0" borderId="20" xfId="0" applyFont="1" applyBorder="1" applyAlignment="1">
      <alignment horizontal="justify" vertical="justify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9" fillId="0" borderId="47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vertical="center" wrapText="1"/>
    </xf>
    <xf numFmtId="2" fontId="2" fillId="0" borderId="49" xfId="1" applyNumberFormat="1" applyFont="1" applyFill="1" applyBorder="1" applyAlignment="1">
      <alignment horizontal="center" vertical="center"/>
    </xf>
    <xf numFmtId="2" fontId="2" fillId="0" borderId="49" xfId="1" applyNumberFormat="1" applyFont="1" applyFill="1" applyBorder="1" applyAlignment="1">
      <alignment horizontal="center" vertical="center"/>
    </xf>
    <xf numFmtId="10" fontId="2" fillId="0" borderId="49" xfId="0" applyNumberFormat="1" applyFont="1" applyFill="1" applyBorder="1"/>
    <xf numFmtId="10" fontId="2" fillId="0" borderId="49" xfId="0" applyNumberFormat="1" applyFont="1" applyFill="1" applyBorder="1" applyAlignment="1">
      <alignment horizontal="center" vertical="center"/>
    </xf>
    <xf numFmtId="2" fontId="2" fillId="0" borderId="49" xfId="0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7C80"/>
      <color rgb="FF6DF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O32"/>
  <sheetViews>
    <sheetView zoomScale="70" zoomScaleNormal="70" workbookViewId="0">
      <selection activeCell="A2" sqref="A2:I2"/>
    </sheetView>
  </sheetViews>
  <sheetFormatPr defaultColWidth="9.140625" defaultRowHeight="20.25" x14ac:dyDescent="0.3"/>
  <cols>
    <col min="1" max="1" width="40.5703125" style="1" customWidth="1"/>
    <col min="2" max="2" width="29.140625" style="2" customWidth="1"/>
    <col min="3" max="3" width="17.85546875" style="2" customWidth="1"/>
    <col min="4" max="9" width="15.5703125" style="2" customWidth="1"/>
    <col min="10" max="16384" width="9.140625" style="2"/>
  </cols>
  <sheetData>
    <row r="1" spans="1:9" ht="66.75" customHeight="1" thickBot="1" x14ac:dyDescent="0.35">
      <c r="A1" s="86" t="s">
        <v>33</v>
      </c>
      <c r="B1" s="87"/>
      <c r="C1" s="87"/>
      <c r="D1" s="87"/>
      <c r="E1" s="87"/>
      <c r="F1" s="87"/>
      <c r="G1" s="87"/>
      <c r="H1" s="87"/>
      <c r="I1" s="88"/>
    </row>
    <row r="2" spans="1:9" ht="57.75" customHeight="1" thickBot="1" x14ac:dyDescent="0.35">
      <c r="A2" s="86" t="s">
        <v>44</v>
      </c>
      <c r="B2" s="89"/>
      <c r="C2" s="89"/>
      <c r="D2" s="89"/>
      <c r="E2" s="89"/>
      <c r="F2" s="89"/>
      <c r="G2" s="89"/>
      <c r="H2" s="89"/>
      <c r="I2" s="90"/>
    </row>
    <row r="3" spans="1:9" ht="21" thickBot="1" x14ac:dyDescent="0.35">
      <c r="A3" s="91" t="s">
        <v>4</v>
      </c>
      <c r="B3" s="3" t="s">
        <v>5</v>
      </c>
      <c r="C3" s="93" t="s">
        <v>6</v>
      </c>
      <c r="D3" s="94"/>
      <c r="E3" s="94"/>
      <c r="F3" s="94"/>
      <c r="G3" s="94"/>
      <c r="H3" s="94"/>
      <c r="I3" s="95"/>
    </row>
    <row r="4" spans="1:9" ht="21" thickBot="1" x14ac:dyDescent="0.35">
      <c r="A4" s="92"/>
      <c r="B4" s="4" t="s">
        <v>7</v>
      </c>
      <c r="C4" s="5" t="s">
        <v>8</v>
      </c>
      <c r="D4" s="5">
        <v>2019</v>
      </c>
      <c r="E4" s="5">
        <v>2020</v>
      </c>
      <c r="F4" s="5">
        <v>2021</v>
      </c>
      <c r="G4" s="5">
        <v>2022</v>
      </c>
      <c r="H4" s="6">
        <v>2023</v>
      </c>
      <c r="I4" s="7">
        <v>2024</v>
      </c>
    </row>
    <row r="5" spans="1:9" ht="41.25" thickBot="1" x14ac:dyDescent="0.35">
      <c r="A5" s="8" t="s">
        <v>14</v>
      </c>
      <c r="B5" s="9">
        <v>232.3</v>
      </c>
      <c r="C5" s="42">
        <v>43101</v>
      </c>
      <c r="D5" s="9">
        <v>234.6</v>
      </c>
      <c r="E5" s="9">
        <v>236</v>
      </c>
      <c r="F5" s="9">
        <v>240</v>
      </c>
      <c r="G5" s="9">
        <v>250</v>
      </c>
      <c r="H5" s="9">
        <v>260</v>
      </c>
      <c r="I5" s="10">
        <v>270</v>
      </c>
    </row>
    <row r="6" spans="1:9" ht="41.25" thickBot="1" x14ac:dyDescent="0.35">
      <c r="A6" s="11" t="s">
        <v>15</v>
      </c>
      <c r="B6" s="12">
        <v>1</v>
      </c>
      <c r="C6" s="42">
        <v>43101</v>
      </c>
      <c r="D6" s="13">
        <v>1.0099009900990099</v>
      </c>
      <c r="E6" s="13">
        <v>1.015927679724494</v>
      </c>
      <c r="F6" s="13">
        <v>1.0331467929401634</v>
      </c>
      <c r="G6" s="13">
        <v>1.076194575979337</v>
      </c>
      <c r="H6" s="13">
        <v>1.1192423590185105</v>
      </c>
      <c r="I6" s="13">
        <v>1.1622901420576839</v>
      </c>
    </row>
    <row r="7" spans="1:9" ht="41.25" thickBot="1" x14ac:dyDescent="0.35">
      <c r="A7" s="8" t="s">
        <v>0</v>
      </c>
      <c r="B7" s="71">
        <v>610.4</v>
      </c>
      <c r="C7" s="42">
        <v>43101</v>
      </c>
      <c r="D7" s="9">
        <v>622.1</v>
      </c>
      <c r="E7" s="9">
        <v>632</v>
      </c>
      <c r="F7" s="9">
        <v>647</v>
      </c>
      <c r="G7" s="9">
        <v>659.2</v>
      </c>
      <c r="H7" s="9">
        <v>672.3</v>
      </c>
      <c r="I7" s="10">
        <v>740</v>
      </c>
    </row>
    <row r="8" spans="1:9" ht="41.25" thickBot="1" x14ac:dyDescent="0.35">
      <c r="A8" s="11" t="s">
        <v>10</v>
      </c>
      <c r="B8" s="12">
        <v>1</v>
      </c>
      <c r="C8" s="42">
        <v>43101</v>
      </c>
      <c r="D8" s="13">
        <v>1.0191677588466581</v>
      </c>
      <c r="E8" s="13">
        <v>1.0353866317169069</v>
      </c>
      <c r="F8" s="13">
        <v>1.0599606815203146</v>
      </c>
      <c r="G8" s="13">
        <v>1.0799475753604195</v>
      </c>
      <c r="H8" s="13">
        <v>1.1014089121887287</v>
      </c>
      <c r="I8" s="14">
        <v>1.2123197903014418</v>
      </c>
    </row>
    <row r="9" spans="1:9" ht="61.5" thickBot="1" x14ac:dyDescent="0.35">
      <c r="A9" s="8" t="s">
        <v>24</v>
      </c>
      <c r="B9" s="9">
        <v>3422</v>
      </c>
      <c r="C9" s="42">
        <v>43101</v>
      </c>
      <c r="D9" s="9">
        <v>3440</v>
      </c>
      <c r="E9" s="9">
        <v>3500</v>
      </c>
      <c r="F9" s="9">
        <v>3550</v>
      </c>
      <c r="G9" s="9">
        <v>3600</v>
      </c>
      <c r="H9" s="9">
        <v>3758</v>
      </c>
      <c r="I9" s="10">
        <v>3850</v>
      </c>
    </row>
    <row r="10" spans="1:9" ht="61.5" thickBot="1" x14ac:dyDescent="0.35">
      <c r="A10" s="11" t="s">
        <v>25</v>
      </c>
      <c r="B10" s="12">
        <v>1</v>
      </c>
      <c r="C10" s="42">
        <v>43101</v>
      </c>
      <c r="D10" s="13">
        <v>1.0052600818234951</v>
      </c>
      <c r="E10" s="13">
        <v>1.0227936879018118</v>
      </c>
      <c r="F10" s="13">
        <v>1.0374050263004091</v>
      </c>
      <c r="G10" s="13">
        <v>1.0520163646990064</v>
      </c>
      <c r="H10" s="13">
        <v>1.098188194038574</v>
      </c>
      <c r="I10" s="14">
        <v>1.1250730566919931</v>
      </c>
    </row>
    <row r="11" spans="1:9" ht="81.75" thickBot="1" x14ac:dyDescent="0.35">
      <c r="A11" s="8" t="s">
        <v>27</v>
      </c>
      <c r="B11" s="9">
        <v>533.9</v>
      </c>
      <c r="C11" s="42">
        <v>43101</v>
      </c>
      <c r="D11" s="9">
        <v>549.4</v>
      </c>
      <c r="E11" s="9">
        <v>578.79999999999995</v>
      </c>
      <c r="F11" s="9">
        <v>610</v>
      </c>
      <c r="G11" s="9">
        <v>639.4</v>
      </c>
      <c r="H11" s="9">
        <v>666.8</v>
      </c>
      <c r="I11" s="10">
        <v>693.5</v>
      </c>
    </row>
    <row r="12" spans="1:9" ht="81.75" thickBot="1" x14ac:dyDescent="0.35">
      <c r="A12" s="11" t="s">
        <v>26</v>
      </c>
      <c r="B12" s="12">
        <v>1</v>
      </c>
      <c r="C12" s="42">
        <v>43101</v>
      </c>
      <c r="D12" s="13">
        <v>1.0290316538677655</v>
      </c>
      <c r="E12" s="13">
        <v>1.0840981457201724</v>
      </c>
      <c r="F12" s="13">
        <v>1.1425360554410939</v>
      </c>
      <c r="G12" s="13">
        <v>1.1976025472935006</v>
      </c>
      <c r="H12" s="13">
        <v>1.2489230192920022</v>
      </c>
      <c r="I12" s="14">
        <v>1.2989323843416372</v>
      </c>
    </row>
    <row r="13" spans="1:9" ht="61.5" thickBot="1" x14ac:dyDescent="0.35">
      <c r="A13" s="8" t="s">
        <v>1</v>
      </c>
      <c r="B13" s="9">
        <v>46.6</v>
      </c>
      <c r="C13" s="42">
        <v>43101</v>
      </c>
      <c r="D13" s="9">
        <v>46.8</v>
      </c>
      <c r="E13" s="9">
        <v>47</v>
      </c>
      <c r="F13" s="9">
        <v>47.5</v>
      </c>
      <c r="G13" s="9">
        <v>47.7</v>
      </c>
      <c r="H13" s="9">
        <v>48.9</v>
      </c>
      <c r="I13" s="10">
        <v>49.4</v>
      </c>
    </row>
    <row r="14" spans="1:9" ht="41.25" thickBot="1" x14ac:dyDescent="0.35">
      <c r="A14" s="11" t="s">
        <v>11</v>
      </c>
      <c r="B14" s="12">
        <v>1</v>
      </c>
      <c r="C14" s="42">
        <v>43101</v>
      </c>
      <c r="D14" s="13">
        <v>1.0042918454935621</v>
      </c>
      <c r="E14" s="13">
        <v>1.0085836909871244</v>
      </c>
      <c r="F14" s="13">
        <v>1.0193133047210301</v>
      </c>
      <c r="G14" s="13">
        <v>1.0236051502145922</v>
      </c>
      <c r="H14" s="13">
        <v>1.0493562231759657</v>
      </c>
      <c r="I14" s="14">
        <v>1.0600858369098711</v>
      </c>
    </row>
    <row r="15" spans="1:9" ht="61.5" thickBot="1" x14ac:dyDescent="0.35">
      <c r="A15" s="15" t="s">
        <v>16</v>
      </c>
      <c r="B15" s="16">
        <v>220.1</v>
      </c>
      <c r="C15" s="42">
        <v>43101</v>
      </c>
      <c r="D15" s="17">
        <v>225</v>
      </c>
      <c r="E15" s="9">
        <v>230</v>
      </c>
      <c r="F15" s="9">
        <v>236</v>
      </c>
      <c r="G15" s="9">
        <v>242</v>
      </c>
      <c r="H15" s="9">
        <v>249</v>
      </c>
      <c r="I15" s="10">
        <v>260</v>
      </c>
    </row>
    <row r="16" spans="1:9" ht="41.25" thickBot="1" x14ac:dyDescent="0.35">
      <c r="A16" s="18" t="s">
        <v>17</v>
      </c>
      <c r="B16" s="19">
        <v>1</v>
      </c>
      <c r="C16" s="42">
        <v>43101</v>
      </c>
      <c r="D16" s="20">
        <v>1.0222626079054975</v>
      </c>
      <c r="E16" s="21">
        <v>1.044979554747842</v>
      </c>
      <c r="F16" s="21">
        <v>1.0722398909586552</v>
      </c>
      <c r="G16" s="21">
        <v>1.0995002271694685</v>
      </c>
      <c r="H16" s="21">
        <v>1.1313039527487505</v>
      </c>
      <c r="I16" s="22">
        <v>1.1812812358019082</v>
      </c>
    </row>
    <row r="17" spans="1:15" ht="41.25" thickBot="1" x14ac:dyDescent="0.35">
      <c r="A17" s="23" t="s">
        <v>18</v>
      </c>
      <c r="B17" s="24">
        <v>0</v>
      </c>
      <c r="C17" s="42">
        <v>43101</v>
      </c>
      <c r="D17" s="25">
        <v>0</v>
      </c>
      <c r="E17" s="26">
        <v>0</v>
      </c>
      <c r="F17" s="26">
        <v>0</v>
      </c>
      <c r="G17" s="26">
        <v>0</v>
      </c>
      <c r="H17" s="26">
        <v>0</v>
      </c>
      <c r="I17" s="27">
        <v>0</v>
      </c>
    </row>
    <row r="18" spans="1:15" ht="41.25" thickBot="1" x14ac:dyDescent="0.35">
      <c r="A18" s="18" t="s">
        <v>19</v>
      </c>
      <c r="B18" s="19">
        <v>0</v>
      </c>
      <c r="C18" s="42">
        <v>43101</v>
      </c>
      <c r="D18" s="20">
        <v>0</v>
      </c>
      <c r="E18" s="21">
        <v>0</v>
      </c>
      <c r="F18" s="21">
        <v>0</v>
      </c>
      <c r="G18" s="21">
        <v>0</v>
      </c>
      <c r="H18" s="21">
        <v>0</v>
      </c>
      <c r="I18" s="22">
        <v>0</v>
      </c>
    </row>
    <row r="19" spans="1:15" ht="41.25" thickBot="1" x14ac:dyDescent="0.35">
      <c r="A19" s="39" t="s">
        <v>30</v>
      </c>
      <c r="B19" s="25">
        <v>0</v>
      </c>
      <c r="C19" s="42">
        <v>43101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7">
        <v>0</v>
      </c>
    </row>
    <row r="20" spans="1:15" ht="41.25" thickBot="1" x14ac:dyDescent="0.35">
      <c r="A20" s="31" t="s">
        <v>31</v>
      </c>
      <c r="B20" s="32">
        <v>0</v>
      </c>
      <c r="C20" s="42">
        <v>43101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4">
        <v>0</v>
      </c>
    </row>
    <row r="21" spans="1:15" ht="61.5" thickBot="1" x14ac:dyDescent="0.35">
      <c r="A21" s="40" t="s">
        <v>28</v>
      </c>
      <c r="B21" s="17">
        <v>0</v>
      </c>
      <c r="C21" s="42">
        <v>43101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10">
        <v>0</v>
      </c>
    </row>
    <row r="22" spans="1:15" ht="41.25" thickBot="1" x14ac:dyDescent="0.35">
      <c r="A22" s="29" t="s">
        <v>29</v>
      </c>
      <c r="B22" s="41">
        <v>0</v>
      </c>
      <c r="C22" s="42">
        <v>43101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</row>
    <row r="23" spans="1:15" ht="61.5" thickBot="1" x14ac:dyDescent="0.35">
      <c r="A23" s="23" t="s">
        <v>2</v>
      </c>
      <c r="B23" s="72">
        <v>372.6</v>
      </c>
      <c r="C23" s="42">
        <v>43101</v>
      </c>
      <c r="D23" s="25">
        <v>376</v>
      </c>
      <c r="E23" s="26">
        <v>380</v>
      </c>
      <c r="F23" s="26">
        <v>383</v>
      </c>
      <c r="G23" s="26">
        <v>385</v>
      </c>
      <c r="H23" s="26">
        <v>388</v>
      </c>
      <c r="I23" s="27">
        <v>391.3</v>
      </c>
    </row>
    <row r="24" spans="1:15" ht="41.25" thickBot="1" x14ac:dyDescent="0.35">
      <c r="A24" s="11" t="s">
        <v>12</v>
      </c>
      <c r="B24" s="19">
        <v>1</v>
      </c>
      <c r="C24" s="42">
        <v>43101</v>
      </c>
      <c r="D24" s="20">
        <v>1.0091250670960816</v>
      </c>
      <c r="E24" s="21">
        <v>1.0198604401502951</v>
      </c>
      <c r="F24" s="21">
        <v>1.0279119699409554</v>
      </c>
      <c r="G24" s="21">
        <v>1.0332796564680622</v>
      </c>
      <c r="H24" s="21">
        <v>1.0413311862587225</v>
      </c>
      <c r="I24" s="22">
        <v>1.0501878690284487</v>
      </c>
    </row>
    <row r="25" spans="1:15" ht="41.25" thickBot="1" x14ac:dyDescent="0.35">
      <c r="A25" s="28" t="s">
        <v>3</v>
      </c>
      <c r="B25" s="17">
        <v>0</v>
      </c>
      <c r="C25" s="42">
        <v>43101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10">
        <v>0</v>
      </c>
    </row>
    <row r="26" spans="1:15" ht="41.25" thickBot="1" x14ac:dyDescent="0.35">
      <c r="A26" s="29" t="s">
        <v>13</v>
      </c>
      <c r="B26" s="30">
        <v>1</v>
      </c>
      <c r="C26" s="42">
        <v>43101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4">
        <v>0</v>
      </c>
    </row>
    <row r="27" spans="1:15" ht="41.25" thickBot="1" x14ac:dyDescent="0.35">
      <c r="A27" s="28" t="s">
        <v>20</v>
      </c>
      <c r="B27" s="17">
        <v>15.1</v>
      </c>
      <c r="C27" s="42">
        <v>43101</v>
      </c>
      <c r="D27" s="9">
        <v>15.5</v>
      </c>
      <c r="E27" s="9">
        <v>15.6</v>
      </c>
      <c r="F27" s="9">
        <v>15.9</v>
      </c>
      <c r="G27" s="9">
        <v>16.100000000000001</v>
      </c>
      <c r="H27" s="9">
        <v>16.399999999999999</v>
      </c>
      <c r="I27" s="10">
        <v>16.95</v>
      </c>
      <c r="J27" s="96"/>
      <c r="K27" s="97"/>
      <c r="L27" s="97"/>
      <c r="M27" s="97"/>
      <c r="N27" s="97"/>
      <c r="O27" s="97"/>
    </row>
    <row r="28" spans="1:15" ht="21" thickBot="1" x14ac:dyDescent="0.35">
      <c r="A28" s="35" t="s">
        <v>21</v>
      </c>
      <c r="B28" s="36">
        <v>1</v>
      </c>
      <c r="C28" s="42">
        <v>43101</v>
      </c>
      <c r="D28" s="37">
        <v>1.0264900662251655</v>
      </c>
      <c r="E28" s="37">
        <v>1.0331125827814569</v>
      </c>
      <c r="F28" s="37">
        <v>1.0529801324503312</v>
      </c>
      <c r="G28" s="37">
        <v>1.066225165562914</v>
      </c>
      <c r="H28" s="37">
        <v>1.0860927152317881</v>
      </c>
      <c r="I28" s="38">
        <v>1.1225165562913908</v>
      </c>
    </row>
    <row r="29" spans="1:15" ht="41.25" thickBot="1" x14ac:dyDescent="0.35">
      <c r="A29" s="28" t="s">
        <v>22</v>
      </c>
      <c r="B29" s="17">
        <v>0</v>
      </c>
      <c r="C29" s="42">
        <v>43101</v>
      </c>
      <c r="D29" s="9">
        <v>0.6</v>
      </c>
      <c r="E29" s="9">
        <v>0.6</v>
      </c>
      <c r="F29" s="9">
        <v>0.6</v>
      </c>
      <c r="G29" s="9">
        <v>0.6</v>
      </c>
      <c r="H29" s="9">
        <v>0.6</v>
      </c>
      <c r="I29" s="10">
        <v>0.6</v>
      </c>
    </row>
    <row r="30" spans="1:15" ht="41.25" thickBot="1" x14ac:dyDescent="0.35">
      <c r="A30" s="18" t="s">
        <v>23</v>
      </c>
      <c r="B30" s="30">
        <v>0</v>
      </c>
      <c r="C30" s="42">
        <v>43101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4">
        <v>0</v>
      </c>
    </row>
    <row r="31" spans="1:15" ht="18.75" customHeight="1" thickBot="1" x14ac:dyDescent="0.35">
      <c r="A31" s="48" t="s">
        <v>9</v>
      </c>
      <c r="B31" s="49">
        <v>5453.0000000000009</v>
      </c>
      <c r="C31" s="59">
        <v>43101</v>
      </c>
      <c r="D31" s="49">
        <v>5510</v>
      </c>
      <c r="E31" s="49">
        <v>5620.0000000000009</v>
      </c>
      <c r="F31" s="49">
        <v>5730</v>
      </c>
      <c r="G31" s="49">
        <v>5840</v>
      </c>
      <c r="H31" s="49">
        <v>6060</v>
      </c>
      <c r="I31" s="49">
        <v>6271.75</v>
      </c>
    </row>
    <row r="32" spans="1:15" ht="41.25" thickBot="1" x14ac:dyDescent="0.35">
      <c r="A32" s="50" t="s">
        <v>34</v>
      </c>
      <c r="B32" s="60">
        <v>1</v>
      </c>
      <c r="C32" s="53">
        <v>43101</v>
      </c>
      <c r="D32" s="51">
        <v>1.0104529616724738</v>
      </c>
      <c r="E32" s="51">
        <v>1.0306253438474233</v>
      </c>
      <c r="F32" s="51">
        <v>1.0507977260223729</v>
      </c>
      <c r="G32" s="51">
        <v>1.0709701081973224</v>
      </c>
      <c r="H32" s="51">
        <v>1.1113148725472215</v>
      </c>
      <c r="I32" s="52">
        <v>1.1501467082339993</v>
      </c>
    </row>
  </sheetData>
  <mergeCells count="5">
    <mergeCell ref="A1:I1"/>
    <mergeCell ref="A2:I2"/>
    <mergeCell ref="A3:A4"/>
    <mergeCell ref="C3:I3"/>
    <mergeCell ref="J27:O27"/>
  </mergeCells>
  <pageMargins left="1" right="1" top="1" bottom="1" header="0.5" footer="0.5"/>
  <pageSetup paperSize="9"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tabSelected="1" zoomScale="73" zoomScaleNormal="73" workbookViewId="0">
      <selection activeCell="D28" sqref="D28"/>
    </sheetView>
  </sheetViews>
  <sheetFormatPr defaultColWidth="9.140625" defaultRowHeight="15" x14ac:dyDescent="0.25"/>
  <cols>
    <col min="1" max="1" width="40.5703125" style="57" customWidth="1"/>
    <col min="2" max="2" width="29.140625" style="57" customWidth="1"/>
    <col min="3" max="3" width="17.85546875" style="57" customWidth="1"/>
    <col min="4" max="5" width="15.5703125" style="57" customWidth="1"/>
    <col min="6" max="8" width="18.28515625" style="57" customWidth="1"/>
    <col min="9" max="9" width="19.85546875" style="57" customWidth="1"/>
    <col min="10" max="14" width="15.5703125" style="57" hidden="1" customWidth="1"/>
    <col min="15" max="15" width="20.28515625" style="57" hidden="1" customWidth="1"/>
    <col min="16" max="22" width="0" style="57" hidden="1" customWidth="1"/>
    <col min="23" max="16384" width="9.140625" style="57"/>
  </cols>
  <sheetData>
    <row r="1" spans="1:20" ht="63" customHeight="1" thickBot="1" x14ac:dyDescent="0.3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  <c r="O1" s="96" t="s">
        <v>41</v>
      </c>
      <c r="P1" s="111"/>
      <c r="Q1" s="111"/>
      <c r="R1" s="111"/>
      <c r="S1" s="111"/>
      <c r="T1" s="111"/>
    </row>
    <row r="2" spans="1:20" ht="21" thickBot="1" x14ac:dyDescent="0.35">
      <c r="A2" s="101" t="s">
        <v>32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  <c r="O2" s="69"/>
      <c r="P2" s="69"/>
      <c r="Q2" s="69"/>
      <c r="R2" s="69"/>
      <c r="S2" s="69"/>
      <c r="T2" s="69"/>
    </row>
    <row r="3" spans="1:20" ht="21" thickBot="1" x14ac:dyDescent="0.35">
      <c r="A3" s="104" t="s">
        <v>4</v>
      </c>
      <c r="B3" s="62" t="s">
        <v>5</v>
      </c>
      <c r="C3" s="106" t="s">
        <v>6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8"/>
      <c r="O3" s="69"/>
      <c r="P3" s="69"/>
      <c r="Q3" s="69"/>
      <c r="R3" s="69"/>
      <c r="S3" s="69"/>
      <c r="T3" s="69"/>
    </row>
    <row r="4" spans="1:20" ht="101.25" x14ac:dyDescent="0.3">
      <c r="A4" s="105"/>
      <c r="B4" s="63" t="s">
        <v>7</v>
      </c>
      <c r="C4" s="64" t="s">
        <v>8</v>
      </c>
      <c r="D4" s="116" t="s">
        <v>45</v>
      </c>
      <c r="E4" s="116" t="s">
        <v>50</v>
      </c>
      <c r="F4" s="116" t="s">
        <v>46</v>
      </c>
      <c r="G4" s="116" t="s">
        <v>52</v>
      </c>
      <c r="H4" s="116" t="s">
        <v>53</v>
      </c>
      <c r="I4" s="116" t="s">
        <v>49</v>
      </c>
      <c r="J4" s="64">
        <v>2020</v>
      </c>
      <c r="K4" s="64">
        <v>2021</v>
      </c>
      <c r="L4" s="64">
        <v>2022</v>
      </c>
      <c r="M4" s="65">
        <v>2023</v>
      </c>
      <c r="N4" s="66">
        <v>2024</v>
      </c>
      <c r="O4" s="69"/>
      <c r="P4" s="69"/>
      <c r="Q4" s="69"/>
      <c r="R4" s="69"/>
      <c r="S4" s="69"/>
      <c r="T4" s="69"/>
    </row>
    <row r="5" spans="1:20" ht="40.5" hidden="1" x14ac:dyDescent="0.3">
      <c r="A5" s="55" t="s">
        <v>14</v>
      </c>
      <c r="B5" s="44">
        <v>0</v>
      </c>
      <c r="C5" s="54">
        <v>43101</v>
      </c>
      <c r="D5" s="44">
        <v>0</v>
      </c>
      <c r="E5" s="44"/>
      <c r="F5" s="44"/>
      <c r="G5" s="44"/>
      <c r="H5" s="44"/>
      <c r="I5" s="44"/>
      <c r="J5" s="44">
        <v>0</v>
      </c>
      <c r="K5" s="44">
        <v>0</v>
      </c>
      <c r="L5" s="44">
        <v>0</v>
      </c>
      <c r="M5" s="44">
        <v>0</v>
      </c>
      <c r="N5" s="46">
        <v>0</v>
      </c>
      <c r="O5" s="112"/>
      <c r="P5" s="113"/>
      <c r="Q5" s="113"/>
      <c r="R5" s="113"/>
      <c r="S5" s="113"/>
      <c r="T5" s="113"/>
    </row>
    <row r="6" spans="1:20" ht="41.25" hidden="1" thickBot="1" x14ac:dyDescent="0.35">
      <c r="A6" s="56" t="s">
        <v>15</v>
      </c>
      <c r="B6" s="45">
        <v>0</v>
      </c>
      <c r="C6" s="54">
        <v>43101</v>
      </c>
      <c r="D6" s="47">
        <v>0</v>
      </c>
      <c r="E6" s="47"/>
      <c r="F6" s="47"/>
      <c r="G6" s="47"/>
      <c r="H6" s="47"/>
      <c r="I6" s="47"/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70"/>
      <c r="P6" s="70"/>
      <c r="Q6" s="70"/>
      <c r="R6" s="70"/>
      <c r="S6" s="70"/>
      <c r="T6" s="70"/>
    </row>
    <row r="7" spans="1:20" ht="40.5" hidden="1" x14ac:dyDescent="0.3">
      <c r="A7" s="55" t="s">
        <v>0</v>
      </c>
      <c r="B7" s="44">
        <v>0</v>
      </c>
      <c r="C7" s="54">
        <v>43101</v>
      </c>
      <c r="D7" s="44">
        <v>0</v>
      </c>
      <c r="E7" s="44"/>
      <c r="F7" s="44"/>
      <c r="G7" s="44"/>
      <c r="H7" s="44"/>
      <c r="I7" s="44"/>
      <c r="J7" s="44">
        <v>0</v>
      </c>
      <c r="K7" s="44">
        <v>0</v>
      </c>
      <c r="L7" s="44">
        <v>0</v>
      </c>
      <c r="M7" s="44">
        <v>0</v>
      </c>
      <c r="N7" s="46">
        <v>0</v>
      </c>
      <c r="O7" s="70"/>
      <c r="P7" s="70"/>
      <c r="Q7" s="70"/>
      <c r="R7" s="70"/>
      <c r="S7" s="70"/>
      <c r="T7" s="70"/>
    </row>
    <row r="8" spans="1:20" ht="40.5" hidden="1" x14ac:dyDescent="0.3">
      <c r="A8" s="83" t="s">
        <v>10</v>
      </c>
      <c r="B8" s="84">
        <v>0</v>
      </c>
      <c r="C8" s="61">
        <v>43101</v>
      </c>
      <c r="D8" s="73">
        <v>0</v>
      </c>
      <c r="E8" s="73"/>
      <c r="F8" s="73"/>
      <c r="G8" s="73"/>
      <c r="H8" s="73"/>
      <c r="I8" s="73"/>
      <c r="J8" s="73">
        <v>0</v>
      </c>
      <c r="K8" s="73">
        <v>0</v>
      </c>
      <c r="L8" s="73">
        <v>0</v>
      </c>
      <c r="M8" s="73">
        <v>0</v>
      </c>
      <c r="N8" s="74">
        <v>0</v>
      </c>
      <c r="O8" s="112" t="s">
        <v>42</v>
      </c>
      <c r="P8" s="113"/>
      <c r="Q8" s="113"/>
      <c r="R8" s="113"/>
      <c r="S8" s="113"/>
      <c r="T8" s="113"/>
    </row>
    <row r="9" spans="1:20" ht="60.75" x14ac:dyDescent="0.25">
      <c r="A9" s="75" t="s">
        <v>36</v>
      </c>
      <c r="B9" s="76">
        <v>176.767</v>
      </c>
      <c r="C9" s="68">
        <v>43101</v>
      </c>
      <c r="D9" s="76">
        <v>180.30500000000001</v>
      </c>
      <c r="E9" s="76">
        <v>27.940999999999999</v>
      </c>
      <c r="F9" s="76">
        <v>61.1</v>
      </c>
      <c r="G9" s="76">
        <v>84.65</v>
      </c>
      <c r="H9" s="76">
        <v>200.56100000000001</v>
      </c>
      <c r="I9" s="117">
        <f>(H9+H10)/D9*100</f>
        <v>111.59479770389062</v>
      </c>
      <c r="J9" s="76">
        <v>183.84</v>
      </c>
      <c r="K9" s="76">
        <v>187.376</v>
      </c>
      <c r="L9" s="76">
        <v>190.911</v>
      </c>
      <c r="M9" s="76">
        <v>194.447</v>
      </c>
      <c r="N9" s="76">
        <v>197.98400000000001</v>
      </c>
    </row>
    <row r="10" spans="1:20" ht="101.25" x14ac:dyDescent="0.25">
      <c r="A10" s="75" t="s">
        <v>47</v>
      </c>
      <c r="B10" s="76"/>
      <c r="C10" s="68"/>
      <c r="D10" s="76"/>
      <c r="E10" s="76">
        <v>0.10299999999999999</v>
      </c>
      <c r="F10" s="76">
        <v>0.21</v>
      </c>
      <c r="G10" s="76">
        <v>0.41</v>
      </c>
      <c r="H10" s="76">
        <v>0.65</v>
      </c>
      <c r="I10" s="117"/>
      <c r="J10" s="76"/>
      <c r="K10" s="76"/>
      <c r="L10" s="76"/>
      <c r="M10" s="76"/>
      <c r="N10" s="76"/>
    </row>
    <row r="11" spans="1:20" ht="60.75" x14ac:dyDescent="0.25">
      <c r="A11" s="75" t="s">
        <v>25</v>
      </c>
      <c r="B11" s="77">
        <v>1</v>
      </c>
      <c r="C11" s="68">
        <v>43101</v>
      </c>
      <c r="D11" s="67">
        <f>D9/B9</f>
        <v>1.0200150480576127</v>
      </c>
      <c r="E11" s="67" t="s">
        <v>48</v>
      </c>
      <c r="F11" s="67" t="s">
        <v>48</v>
      </c>
      <c r="G11" s="67" t="s">
        <v>48</v>
      </c>
      <c r="H11" s="67">
        <f>(H9+H10)/B9</f>
        <v>1.1382837294291357</v>
      </c>
      <c r="I11" s="118" t="s">
        <v>48</v>
      </c>
      <c r="J11" s="67">
        <f>J9/B9</f>
        <v>1.0400131246216773</v>
      </c>
      <c r="K11" s="67">
        <f>K9/B9</f>
        <v>1.0600168583502578</v>
      </c>
      <c r="L11" s="67">
        <f>L9/B9</f>
        <v>1.0800149349143222</v>
      </c>
      <c r="M11" s="67">
        <f>M9/B9</f>
        <v>1.1000186686429028</v>
      </c>
      <c r="N11" s="67">
        <f>N9/B9</f>
        <v>1.1200280595359995</v>
      </c>
      <c r="O11" s="57">
        <v>2</v>
      </c>
      <c r="P11" s="57">
        <v>4</v>
      </c>
      <c r="Q11" s="57">
        <v>6</v>
      </c>
      <c r="R11" s="57">
        <v>8</v>
      </c>
      <c r="S11" s="57">
        <v>10</v>
      </c>
      <c r="T11" s="57">
        <v>12</v>
      </c>
    </row>
    <row r="12" spans="1:20" ht="81" x14ac:dyDescent="0.3">
      <c r="A12" s="75" t="s">
        <v>37</v>
      </c>
      <c r="B12" s="76">
        <v>5</v>
      </c>
      <c r="C12" s="68">
        <v>43101</v>
      </c>
      <c r="D12" s="76">
        <v>5</v>
      </c>
      <c r="E12" s="76">
        <v>0</v>
      </c>
      <c r="F12" s="76">
        <v>0</v>
      </c>
      <c r="G12" s="76">
        <v>0.19</v>
      </c>
      <c r="H12" s="76">
        <v>2.145</v>
      </c>
      <c r="I12" s="118">
        <f>H12/B12*100</f>
        <v>42.9</v>
      </c>
      <c r="J12" s="85">
        <v>5.5</v>
      </c>
      <c r="K12" s="85">
        <v>5.75</v>
      </c>
      <c r="L12" s="85">
        <v>6</v>
      </c>
      <c r="M12" s="85">
        <v>6.25</v>
      </c>
      <c r="N12" s="85">
        <v>6.5</v>
      </c>
      <c r="O12" s="109" t="s">
        <v>51</v>
      </c>
      <c r="P12" s="114"/>
      <c r="Q12" s="114"/>
      <c r="R12" s="114"/>
      <c r="S12" s="114"/>
      <c r="T12" s="114"/>
    </row>
    <row r="13" spans="1:20" ht="81" x14ac:dyDescent="0.25">
      <c r="A13" s="75" t="s">
        <v>26</v>
      </c>
      <c r="B13" s="77">
        <v>1</v>
      </c>
      <c r="C13" s="68">
        <v>43101</v>
      </c>
      <c r="D13" s="67">
        <f>D12/B12</f>
        <v>1</v>
      </c>
      <c r="E13" s="67" t="s">
        <v>48</v>
      </c>
      <c r="F13" s="67" t="s">
        <v>48</v>
      </c>
      <c r="G13" s="67" t="s">
        <v>48</v>
      </c>
      <c r="H13" s="67">
        <f>H12/B12</f>
        <v>0.42899999999999999</v>
      </c>
      <c r="I13" s="118" t="s">
        <v>48</v>
      </c>
      <c r="J13" s="67">
        <f>J12/B12</f>
        <v>1.1000000000000001</v>
      </c>
      <c r="K13" s="67">
        <f>K12/B12</f>
        <v>1.1499999999999999</v>
      </c>
      <c r="L13" s="67">
        <f>L12/B12</f>
        <v>1.2</v>
      </c>
      <c r="M13" s="67">
        <f>M12/B12</f>
        <v>1.25</v>
      </c>
      <c r="N13" s="67">
        <f>N12/B12</f>
        <v>1.3</v>
      </c>
      <c r="O13" s="57">
        <v>5</v>
      </c>
      <c r="P13" s="57">
        <v>10</v>
      </c>
      <c r="Q13" s="57">
        <v>15</v>
      </c>
      <c r="R13" s="57">
        <v>20</v>
      </c>
      <c r="S13" s="57">
        <v>25</v>
      </c>
      <c r="T13" s="57">
        <v>30</v>
      </c>
    </row>
    <row r="14" spans="1:20" ht="60.75" x14ac:dyDescent="0.25">
      <c r="A14" s="75" t="s">
        <v>38</v>
      </c>
      <c r="B14" s="78">
        <v>1.7450000000000001</v>
      </c>
      <c r="C14" s="68">
        <v>43101</v>
      </c>
      <c r="D14" s="78">
        <v>1.7629999999999999</v>
      </c>
      <c r="E14" s="78">
        <v>2.4529999999999998</v>
      </c>
      <c r="F14" s="78">
        <v>2.3530000000000002</v>
      </c>
      <c r="G14" s="78">
        <v>1.8320000000000001</v>
      </c>
      <c r="H14" s="78">
        <v>1.8959999999999999</v>
      </c>
      <c r="I14" s="118">
        <f>H14/D14*100</f>
        <v>107.54395916052184</v>
      </c>
      <c r="J14" s="78">
        <v>1.78</v>
      </c>
      <c r="K14" s="78">
        <v>1.798</v>
      </c>
      <c r="L14" s="78">
        <v>1.8149999999999999</v>
      </c>
      <c r="M14" s="78">
        <v>1.833</v>
      </c>
      <c r="N14" s="78">
        <v>1.85</v>
      </c>
    </row>
    <row r="15" spans="1:20" ht="40.5" x14ac:dyDescent="0.25">
      <c r="A15" s="75" t="s">
        <v>11</v>
      </c>
      <c r="B15" s="77">
        <v>1</v>
      </c>
      <c r="C15" s="68">
        <v>43101</v>
      </c>
      <c r="D15" s="67">
        <f>D14/B14</f>
        <v>1.0103151862464181</v>
      </c>
      <c r="E15" s="67" t="s">
        <v>48</v>
      </c>
      <c r="F15" s="67" t="s">
        <v>48</v>
      </c>
      <c r="G15" s="67" t="s">
        <v>48</v>
      </c>
      <c r="H15" s="67">
        <f>H14/B14</f>
        <v>1.0865329512893982</v>
      </c>
      <c r="I15" s="118" t="s">
        <v>48</v>
      </c>
      <c r="J15" s="67">
        <f>J14/B14</f>
        <v>1.0200573065902578</v>
      </c>
      <c r="K15" s="67">
        <f>K14/B14</f>
        <v>1.0303724928366762</v>
      </c>
      <c r="L15" s="67">
        <f>L14/B14</f>
        <v>1.0401146131805157</v>
      </c>
      <c r="M15" s="67">
        <f>M14/B14</f>
        <v>1.050429799426934</v>
      </c>
      <c r="N15" s="67">
        <f>N14/B14</f>
        <v>1.0601719197707735</v>
      </c>
    </row>
    <row r="16" spans="1:20" ht="60.75" hidden="1" customHeight="1" x14ac:dyDescent="0.25">
      <c r="A16" s="75" t="s">
        <v>16</v>
      </c>
      <c r="B16" s="76">
        <v>0</v>
      </c>
      <c r="C16" s="68">
        <v>43101</v>
      </c>
      <c r="D16" s="76">
        <f>D5</f>
        <v>0</v>
      </c>
      <c r="E16" s="76"/>
      <c r="F16" s="76"/>
      <c r="G16" s="76"/>
      <c r="H16" s="76"/>
      <c r="I16" s="118" t="e">
        <f t="shared" ref="I16:I31" si="0">F16/D16*100</f>
        <v>#DIV/0!</v>
      </c>
      <c r="J16" s="76">
        <f t="shared" ref="J16:N17" si="1">J5</f>
        <v>0</v>
      </c>
      <c r="K16" s="76">
        <f t="shared" si="1"/>
        <v>0</v>
      </c>
      <c r="L16" s="76">
        <f t="shared" si="1"/>
        <v>0</v>
      </c>
      <c r="M16" s="76">
        <f t="shared" si="1"/>
        <v>0</v>
      </c>
      <c r="N16" s="76">
        <f t="shared" si="1"/>
        <v>0</v>
      </c>
    </row>
    <row r="17" spans="1:20" ht="40.700000000000003" hidden="1" customHeight="1" x14ac:dyDescent="0.25">
      <c r="A17" s="75" t="s">
        <v>17</v>
      </c>
      <c r="B17" s="77">
        <v>0</v>
      </c>
      <c r="C17" s="68">
        <v>43101</v>
      </c>
      <c r="D17" s="67">
        <f>D6</f>
        <v>0</v>
      </c>
      <c r="E17" s="67"/>
      <c r="F17" s="67"/>
      <c r="G17" s="67"/>
      <c r="H17" s="67"/>
      <c r="I17" s="118" t="e">
        <f t="shared" si="0"/>
        <v>#DIV/0!</v>
      </c>
      <c r="J17" s="67">
        <f t="shared" si="1"/>
        <v>0</v>
      </c>
      <c r="K17" s="67">
        <f t="shared" si="1"/>
        <v>0</v>
      </c>
      <c r="L17" s="67">
        <f t="shared" si="1"/>
        <v>0</v>
      </c>
      <c r="M17" s="67">
        <f t="shared" si="1"/>
        <v>0</v>
      </c>
      <c r="N17" s="67">
        <f t="shared" si="1"/>
        <v>0</v>
      </c>
    </row>
    <row r="18" spans="1:20" ht="40.700000000000003" hidden="1" customHeight="1" x14ac:dyDescent="0.25">
      <c r="A18" s="75" t="s">
        <v>18</v>
      </c>
      <c r="B18" s="76">
        <v>0</v>
      </c>
      <c r="C18" s="68">
        <v>43101</v>
      </c>
      <c r="D18" s="76">
        <v>0</v>
      </c>
      <c r="E18" s="76"/>
      <c r="F18" s="76"/>
      <c r="G18" s="76"/>
      <c r="H18" s="76"/>
      <c r="I18" s="118" t="e">
        <f t="shared" si="0"/>
        <v>#DIV/0!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</row>
    <row r="19" spans="1:20" ht="40.700000000000003" hidden="1" customHeight="1" x14ac:dyDescent="0.25">
      <c r="A19" s="75" t="s">
        <v>19</v>
      </c>
      <c r="B19" s="77">
        <v>0</v>
      </c>
      <c r="C19" s="68">
        <v>43101</v>
      </c>
      <c r="D19" s="67">
        <v>0</v>
      </c>
      <c r="E19" s="67"/>
      <c r="F19" s="67"/>
      <c r="G19" s="67"/>
      <c r="H19" s="67"/>
      <c r="I19" s="118" t="e">
        <f t="shared" si="0"/>
        <v>#DIV/0!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</row>
    <row r="20" spans="1:20" ht="40.700000000000003" hidden="1" customHeight="1" x14ac:dyDescent="0.25">
      <c r="A20" s="75" t="s">
        <v>30</v>
      </c>
      <c r="B20" s="76">
        <v>0</v>
      </c>
      <c r="C20" s="68">
        <v>43101</v>
      </c>
      <c r="D20" s="76">
        <v>0</v>
      </c>
      <c r="E20" s="76"/>
      <c r="F20" s="76"/>
      <c r="G20" s="76"/>
      <c r="H20" s="76"/>
      <c r="I20" s="118" t="e">
        <f t="shared" si="0"/>
        <v>#DIV/0!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</row>
    <row r="21" spans="1:20" ht="40.700000000000003" hidden="1" customHeight="1" x14ac:dyDescent="0.25">
      <c r="A21" s="75" t="s">
        <v>31</v>
      </c>
      <c r="B21" s="77">
        <v>0</v>
      </c>
      <c r="C21" s="68">
        <v>43101</v>
      </c>
      <c r="D21" s="67">
        <v>0</v>
      </c>
      <c r="E21" s="67"/>
      <c r="F21" s="67"/>
      <c r="G21" s="67"/>
      <c r="H21" s="67"/>
      <c r="I21" s="118" t="e">
        <f t="shared" si="0"/>
        <v>#DIV/0!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</row>
    <row r="22" spans="1:20" ht="60.75" hidden="1" customHeight="1" x14ac:dyDescent="0.3">
      <c r="A22" s="75" t="s">
        <v>28</v>
      </c>
      <c r="B22" s="76">
        <v>0</v>
      </c>
      <c r="C22" s="68">
        <v>43101</v>
      </c>
      <c r="D22" s="76">
        <v>0</v>
      </c>
      <c r="E22" s="76"/>
      <c r="F22" s="76"/>
      <c r="G22" s="76"/>
      <c r="H22" s="76"/>
      <c r="I22" s="118" t="e">
        <f t="shared" si="0"/>
        <v>#DIV/0!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115" t="s">
        <v>43</v>
      </c>
      <c r="P22" s="113"/>
      <c r="Q22" s="113"/>
      <c r="R22" s="113"/>
      <c r="S22" s="113"/>
      <c r="T22" s="113"/>
    </row>
    <row r="23" spans="1:20" ht="40.700000000000003" hidden="1" customHeight="1" x14ac:dyDescent="0.25">
      <c r="A23" s="75" t="s">
        <v>29</v>
      </c>
      <c r="B23" s="77">
        <v>0</v>
      </c>
      <c r="C23" s="68">
        <v>43101</v>
      </c>
      <c r="D23" s="67">
        <v>0</v>
      </c>
      <c r="E23" s="67"/>
      <c r="F23" s="67"/>
      <c r="G23" s="67"/>
      <c r="H23" s="67"/>
      <c r="I23" s="118" t="e">
        <f t="shared" si="0"/>
        <v>#DIV/0!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</row>
    <row r="24" spans="1:20" ht="60.75" hidden="1" customHeight="1" x14ac:dyDescent="0.25">
      <c r="A24" s="75" t="s">
        <v>2</v>
      </c>
      <c r="B24" s="76">
        <v>0</v>
      </c>
      <c r="C24" s="68">
        <v>43101</v>
      </c>
      <c r="D24" s="76">
        <v>0</v>
      </c>
      <c r="E24" s="76"/>
      <c r="F24" s="76"/>
      <c r="G24" s="76"/>
      <c r="H24" s="76"/>
      <c r="I24" s="118" t="e">
        <f t="shared" si="0"/>
        <v>#DIV/0!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</row>
    <row r="25" spans="1:20" ht="40.700000000000003" hidden="1" customHeight="1" x14ac:dyDescent="0.25">
      <c r="A25" s="75" t="s">
        <v>12</v>
      </c>
      <c r="B25" s="77">
        <v>0</v>
      </c>
      <c r="C25" s="68">
        <v>43101</v>
      </c>
      <c r="D25" s="67">
        <v>0</v>
      </c>
      <c r="E25" s="67"/>
      <c r="F25" s="67"/>
      <c r="G25" s="67"/>
      <c r="H25" s="67"/>
      <c r="I25" s="118" t="e">
        <f t="shared" si="0"/>
        <v>#DIV/0!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</row>
    <row r="26" spans="1:20" ht="40.700000000000003" hidden="1" customHeight="1" x14ac:dyDescent="0.25">
      <c r="A26" s="75" t="s">
        <v>3</v>
      </c>
      <c r="B26" s="78">
        <v>0</v>
      </c>
      <c r="C26" s="68">
        <v>43101</v>
      </c>
      <c r="D26" s="78">
        <v>0</v>
      </c>
      <c r="E26" s="78"/>
      <c r="F26" s="78"/>
      <c r="G26" s="78"/>
      <c r="H26" s="78"/>
      <c r="I26" s="118" t="e">
        <f t="shared" si="0"/>
        <v>#DIV/0!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</row>
    <row r="27" spans="1:20" ht="40.700000000000003" hidden="1" customHeight="1" x14ac:dyDescent="0.25">
      <c r="A27" s="75" t="s">
        <v>13</v>
      </c>
      <c r="B27" s="77">
        <v>0</v>
      </c>
      <c r="C27" s="68">
        <v>43101</v>
      </c>
      <c r="D27" s="67">
        <v>0</v>
      </c>
      <c r="E27" s="67"/>
      <c r="F27" s="67"/>
      <c r="G27" s="67"/>
      <c r="H27" s="67"/>
      <c r="I27" s="118" t="e">
        <f t="shared" si="0"/>
        <v>#DIV/0!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</row>
    <row r="28" spans="1:20" ht="40.5" x14ac:dyDescent="0.3">
      <c r="A28" s="75" t="s">
        <v>35</v>
      </c>
      <c r="B28" s="78">
        <v>0.51</v>
      </c>
      <c r="C28" s="68">
        <v>43344</v>
      </c>
      <c r="D28" s="78">
        <v>0.52</v>
      </c>
      <c r="E28" s="78">
        <v>0.51</v>
      </c>
      <c r="F28" s="78">
        <v>0.51</v>
      </c>
      <c r="G28" s="78">
        <v>0.51</v>
      </c>
      <c r="H28" s="78">
        <v>0.497</v>
      </c>
      <c r="I28" s="118">
        <f>H28/D28*100</f>
        <v>95.576923076923066</v>
      </c>
      <c r="J28" s="78">
        <v>0.53</v>
      </c>
      <c r="K28" s="78">
        <v>0.54</v>
      </c>
      <c r="L28" s="78">
        <v>0.55000000000000004</v>
      </c>
      <c r="M28" s="78">
        <v>0.56000000000000005</v>
      </c>
      <c r="N28" s="78">
        <v>0.57199999999999995</v>
      </c>
      <c r="O28" s="109" t="s">
        <v>39</v>
      </c>
      <c r="P28" s="110"/>
      <c r="Q28" s="110"/>
      <c r="R28" s="110"/>
      <c r="S28" s="110"/>
      <c r="T28" s="110"/>
    </row>
    <row r="29" spans="1:20" ht="20.25" x14ac:dyDescent="0.25">
      <c r="A29" s="75" t="s">
        <v>21</v>
      </c>
      <c r="B29" s="77">
        <v>1</v>
      </c>
      <c r="C29" s="68">
        <v>43344</v>
      </c>
      <c r="D29" s="67">
        <f>D28/B28</f>
        <v>1.0196078431372548</v>
      </c>
      <c r="E29" s="67" t="s">
        <v>48</v>
      </c>
      <c r="F29" s="67" t="s">
        <v>48</v>
      </c>
      <c r="G29" s="67" t="s">
        <v>48</v>
      </c>
      <c r="H29" s="67">
        <f>H28/B28</f>
        <v>0.97450980392156861</v>
      </c>
      <c r="I29" s="118" t="s">
        <v>48</v>
      </c>
      <c r="J29" s="67">
        <f>J28/B28</f>
        <v>1.0392156862745099</v>
      </c>
      <c r="K29" s="67">
        <f>K28/B28</f>
        <v>1.0588235294117647</v>
      </c>
      <c r="L29" s="67">
        <f>L28/B28</f>
        <v>1.0784313725490198</v>
      </c>
      <c r="M29" s="67">
        <f>M28/B28</f>
        <v>1.0980392156862746</v>
      </c>
      <c r="N29" s="67">
        <f>N28/B28</f>
        <v>1.1215686274509802</v>
      </c>
      <c r="O29" s="57">
        <v>2</v>
      </c>
      <c r="P29" s="57">
        <v>4</v>
      </c>
      <c r="Q29" s="57">
        <v>6</v>
      </c>
      <c r="R29" s="58">
        <v>8</v>
      </c>
      <c r="S29" s="58">
        <v>10</v>
      </c>
      <c r="T29" s="58">
        <v>12</v>
      </c>
    </row>
    <row r="30" spans="1:20" ht="40.700000000000003" hidden="1" customHeight="1" x14ac:dyDescent="0.25">
      <c r="A30" s="75" t="s">
        <v>22</v>
      </c>
      <c r="B30" s="76">
        <v>0</v>
      </c>
      <c r="C30" s="68">
        <v>43101</v>
      </c>
      <c r="D30" s="76">
        <v>0</v>
      </c>
      <c r="E30" s="76"/>
      <c r="F30" s="76"/>
      <c r="G30" s="76"/>
      <c r="H30" s="76"/>
      <c r="I30" s="118" t="e">
        <f t="shared" si="0"/>
        <v>#DIV/0!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</row>
    <row r="31" spans="1:20" ht="40.700000000000003" hidden="1" customHeight="1" x14ac:dyDescent="0.25">
      <c r="A31" s="75" t="s">
        <v>23</v>
      </c>
      <c r="B31" s="77">
        <v>0</v>
      </c>
      <c r="C31" s="68">
        <v>43101</v>
      </c>
      <c r="D31" s="67">
        <v>0</v>
      </c>
      <c r="E31" s="67"/>
      <c r="F31" s="67"/>
      <c r="G31" s="67"/>
      <c r="H31" s="67"/>
      <c r="I31" s="118" t="e">
        <f t="shared" si="0"/>
        <v>#DIV/0!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</row>
    <row r="32" spans="1:20" ht="20.25" x14ac:dyDescent="0.3">
      <c r="A32" s="79" t="s">
        <v>9</v>
      </c>
      <c r="B32" s="80">
        <f>B5+B7+B9+B12+B14+B16+B18+B20+B22+B24+B26+B28+B30</f>
        <v>184.02199999999999</v>
      </c>
      <c r="C32" s="68">
        <v>43101</v>
      </c>
      <c r="D32" s="121">
        <f t="shared" ref="D32:N32" si="2">D5+D7+D9+D12+D14+D16+D18+D20+D22+D24+D26+D28+D30</f>
        <v>187.58800000000002</v>
      </c>
      <c r="E32" s="121">
        <f>E9+E10+E12+E14+E28</f>
        <v>31.007000000000001</v>
      </c>
      <c r="F32" s="121">
        <f>F9+F10+F12+F14+F28</f>
        <v>64.173000000000002</v>
      </c>
      <c r="G32" s="121">
        <f>G9+G10+G12+G14+G28</f>
        <v>87.591999999999999</v>
      </c>
      <c r="H32" s="121">
        <f>H9+H10+H12+H14+H28</f>
        <v>205.74900000000002</v>
      </c>
      <c r="I32" s="118">
        <f>H32/D32*100</f>
        <v>109.68132289911934</v>
      </c>
      <c r="J32" s="80">
        <f t="shared" si="2"/>
        <v>191.65</v>
      </c>
      <c r="K32" s="80">
        <f t="shared" si="2"/>
        <v>195.464</v>
      </c>
      <c r="L32" s="80">
        <f t="shared" si="2"/>
        <v>199.27600000000001</v>
      </c>
      <c r="M32" s="80">
        <f t="shared" si="2"/>
        <v>203.09</v>
      </c>
      <c r="N32" s="80">
        <f t="shared" si="2"/>
        <v>206.90600000000001</v>
      </c>
    </row>
    <row r="33" spans="1:14" ht="40.5" x14ac:dyDescent="0.3">
      <c r="A33" s="81" t="s">
        <v>34</v>
      </c>
      <c r="B33" s="82">
        <v>1</v>
      </c>
      <c r="C33" s="68">
        <v>43101</v>
      </c>
      <c r="D33" s="119">
        <f>D32/B32</f>
        <v>1.0193781178337373</v>
      </c>
      <c r="E33" s="120" t="s">
        <v>48</v>
      </c>
      <c r="F33" s="120" t="s">
        <v>48</v>
      </c>
      <c r="G33" s="120" t="s">
        <v>48</v>
      </c>
      <c r="H33" s="120">
        <f>H32/B32</f>
        <v>1.1180674049841868</v>
      </c>
      <c r="I33" s="118" t="s">
        <v>48</v>
      </c>
      <c r="J33" s="82">
        <f>J32/B32</f>
        <v>1.0414515655736816</v>
      </c>
      <c r="K33" s="82">
        <f>K32/B32</f>
        <v>1.0621773483605221</v>
      </c>
      <c r="L33" s="82">
        <f>L32/B32</f>
        <v>1.082892262881612</v>
      </c>
      <c r="M33" s="82">
        <f>M32/B32</f>
        <v>1.1036180456684528</v>
      </c>
      <c r="N33" s="82">
        <f>N32/B32</f>
        <v>1.1243546967210443</v>
      </c>
    </row>
  </sheetData>
  <mergeCells count="11">
    <mergeCell ref="A1:N1"/>
    <mergeCell ref="A2:N2"/>
    <mergeCell ref="A3:A4"/>
    <mergeCell ref="C3:N3"/>
    <mergeCell ref="O28:T28"/>
    <mergeCell ref="O1:T1"/>
    <mergeCell ref="O5:T5"/>
    <mergeCell ref="O8:T8"/>
    <mergeCell ref="O12:T12"/>
    <mergeCell ref="O22:T22"/>
    <mergeCell ref="I9:I10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СВОД_ПЛАН</vt:lpstr>
      <vt:lpstr>Мелекесс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2021-03-22T04:40:54Z</dcterms:modified>
</cp:coreProperties>
</file>